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Cement Kiln Recycling Coalition\"/>
    </mc:Choice>
  </mc:AlternateContent>
  <xr:revisionPtr revIDLastSave="0" documentId="13_ncr:1_{FC6696D9-5B25-4E3C-A6A0-D66567BE86FE}" xr6:coauthVersionLast="40" xr6:coauthVersionMax="40" xr10:uidLastSave="{00000000-0000-0000-0000-000000000000}"/>
  <bookViews>
    <workbookView xWindow="-120" yWindow="-120" windowWidth="20730" windowHeight="11160" tabRatio="704" xr2:uid="{00000000-000D-0000-FFFF-FFFF00000000}"/>
  </bookViews>
  <sheets>
    <sheet name="No Dues Chan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62" i="1"/>
  <c r="C56" i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P17" i="1"/>
  <c r="C15" i="1"/>
  <c r="C24" i="1"/>
  <c r="C40" i="1" s="1"/>
  <c r="C68" i="1" l="1"/>
  <c r="D62" i="1" s="1"/>
  <c r="D68" i="1" s="1"/>
  <c r="E62" i="1" s="1"/>
  <c r="E68" i="1" s="1"/>
  <c r="F62" i="1" s="1"/>
  <c r="F68" i="1" s="1"/>
  <c r="G62" i="1" s="1"/>
  <c r="G68" i="1" s="1"/>
  <c r="H62" i="1" s="1"/>
  <c r="H68" i="1" s="1"/>
  <c r="I62" i="1" s="1"/>
  <c r="I68" i="1" s="1"/>
  <c r="J62" i="1" s="1"/>
  <c r="J68" i="1" s="1"/>
  <c r="K62" i="1" s="1"/>
  <c r="K68" i="1" s="1"/>
  <c r="L62" i="1" s="1"/>
  <c r="L68" i="1" s="1"/>
  <c r="M62" i="1" s="1"/>
  <c r="M68" i="1" s="1"/>
  <c r="N62" i="1" s="1"/>
  <c r="N68" i="1" s="1"/>
  <c r="C14" i="1"/>
  <c r="P35" i="1"/>
  <c r="P51" i="1" s="1"/>
  <c r="P68" i="1" l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C20" i="1" l="1"/>
  <c r="D14" i="1" s="1"/>
  <c r="D20" i="1" s="1"/>
  <c r="E14" i="1" s="1"/>
  <c r="E20" i="1" s="1"/>
  <c r="F14" i="1" s="1"/>
  <c r="F20" i="1" s="1"/>
  <c r="G14" i="1" s="1"/>
  <c r="G20" i="1" s="1"/>
  <c r="H14" i="1" s="1"/>
  <c r="H20" i="1" s="1"/>
  <c r="I14" i="1" s="1"/>
  <c r="I20" i="1" s="1"/>
  <c r="J14" i="1" s="1"/>
  <c r="J20" i="1" s="1"/>
  <c r="K14" i="1" s="1"/>
  <c r="K20" i="1" s="1"/>
  <c r="L14" i="1" s="1"/>
  <c r="L20" i="1" s="1"/>
  <c r="M14" i="1" s="1"/>
  <c r="M20" i="1" s="1"/>
  <c r="N14" i="1" s="1"/>
  <c r="N20" i="1" s="1"/>
  <c r="C36" i="1" s="1"/>
  <c r="D30" i="1" s="1"/>
  <c r="D36" i="1" s="1"/>
  <c r="E30" i="1" s="1"/>
  <c r="E36" i="1" s="1"/>
  <c r="F30" i="1" s="1"/>
  <c r="F36" i="1" s="1"/>
  <c r="G30" i="1" s="1"/>
  <c r="G36" i="1" s="1"/>
  <c r="H30" i="1" s="1"/>
  <c r="H36" i="1" s="1"/>
  <c r="I30" i="1" s="1"/>
  <c r="I36" i="1" s="1"/>
  <c r="J30" i="1" s="1"/>
  <c r="J36" i="1" s="1"/>
  <c r="K30" i="1" s="1"/>
  <c r="K36" i="1" s="1"/>
  <c r="L30" i="1" s="1"/>
  <c r="L36" i="1" s="1"/>
  <c r="M30" i="1" s="1"/>
  <c r="M36" i="1" s="1"/>
  <c r="N30" i="1" s="1"/>
  <c r="N36" i="1" s="1"/>
  <c r="C46" i="1" s="1"/>
  <c r="C52" i="1" s="1"/>
  <c r="P20" i="1" l="1"/>
  <c r="D46" i="1"/>
  <c r="D52" i="1" s="1"/>
  <c r="E46" i="1" s="1"/>
  <c r="E52" i="1" s="1"/>
  <c r="F46" i="1" s="1"/>
  <c r="F52" i="1" s="1"/>
  <c r="G46" i="1" s="1"/>
  <c r="G52" i="1" s="1"/>
  <c r="H46" i="1" s="1"/>
  <c r="H52" i="1" s="1"/>
  <c r="I46" i="1" s="1"/>
  <c r="I52" i="1" s="1"/>
  <c r="J46" i="1" s="1"/>
  <c r="J52" i="1" s="1"/>
  <c r="K46" i="1" s="1"/>
  <c r="K52" i="1" s="1"/>
  <c r="L46" i="1" s="1"/>
  <c r="L52" i="1" s="1"/>
  <c r="M46" i="1" s="1"/>
  <c r="M52" i="1" s="1"/>
  <c r="N46" i="1" s="1"/>
  <c r="N52" i="1" s="1"/>
  <c r="P36" i="1"/>
  <c r="P52" i="1" l="1"/>
  <c r="P67" i="1" s="1"/>
</calcChain>
</file>

<file path=xl/sharedStrings.xml><?xml version="1.0" encoding="utf-8"?>
<sst xmlns="http://schemas.openxmlformats.org/spreadsheetml/2006/main" count="44" uniqueCount="26">
  <si>
    <t>Assume Revenue Collected =</t>
  </si>
  <si>
    <t>Beginning Cash</t>
  </si>
  <si>
    <t>Assume Budget is Spent Equally</t>
  </si>
  <si>
    <t>Revenue In (other than quarterly payers)</t>
  </si>
  <si>
    <t>Revenue In (quarterly payers)</t>
  </si>
  <si>
    <t>FY Monthly Avg.</t>
  </si>
  <si>
    <t>Predicted Cash on Hand</t>
  </si>
  <si>
    <t>Cash Available (End of Period) EOP</t>
  </si>
  <si>
    <t xml:space="preserve">CKRC Cash Flow Analysis </t>
  </si>
  <si>
    <t>FY 2017/2018</t>
  </si>
  <si>
    <t>FY 2018/2019</t>
  </si>
  <si>
    <t>FY 2019/2020</t>
  </si>
  <si>
    <t>Assumes 3% increase from previous year's budget.</t>
  </si>
  <si>
    <t>FY 2020/2021</t>
  </si>
  <si>
    <t>FY 2017/2018 Budget</t>
  </si>
  <si>
    <t>Actual as of June 30th, 2017*</t>
  </si>
  <si>
    <t>* Includes cash and cash equivalents plus the CDs</t>
  </si>
  <si>
    <t>FY 2017/2018 Budget is total budgeted expenses less non cash depreciation</t>
  </si>
  <si>
    <t>Revenue Collected =</t>
  </si>
  <si>
    <t>Actual Spending for 2017/2018 =</t>
  </si>
  <si>
    <t>(higher than in 2018/2019 due to one late invoice for $11,250 from a quarterly payer being received in 2017/2018 but billed in 2016/2017)</t>
  </si>
  <si>
    <t>Approved Budget for 2018/2019 =</t>
  </si>
  <si>
    <t>Total budgeted expenses less non cash depreciation item</t>
  </si>
  <si>
    <t>Note that beginning cash doesn't tie exactly to calculated closing cash because of capital spending</t>
  </si>
  <si>
    <t>Assume Budget for 2019/2020 =</t>
  </si>
  <si>
    <t>Assume Budget for 2020/2021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</si>
</sst>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2" borderId="0" xfId="1" applyFont="1" applyFill="1"/>
    <xf numFmtId="44" fontId="0" fillId="0" borderId="0" xfId="0" applyNumberFormat="1"/>
    <xf numFmtId="44" fontId="0" fillId="0" borderId="0" xfId="0" applyNumberFormat="1" applyFill="1"/>
    <xf numFmtId="0" fontId="2" fillId="0" borderId="1" xfId="0" applyFont="1" applyBorder="1" applyAlignment="1">
      <alignment horizontal="right"/>
    </xf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right"/>
    </xf>
    <xf numFmtId="44" fontId="0" fillId="0" borderId="0" xfId="1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2" borderId="0" xfId="0" applyFill="1" applyBorder="1"/>
    <xf numFmtId="17" fontId="2" fillId="0" borderId="0" xfId="0" applyNumberFormat="1" applyFont="1" applyBorder="1"/>
    <xf numFmtId="17" fontId="2" fillId="0" borderId="8" xfId="0" applyNumberFormat="1" applyFont="1" applyBorder="1"/>
    <xf numFmtId="44" fontId="0" fillId="2" borderId="0" xfId="0" applyNumberFormat="1" applyFill="1" applyBorder="1"/>
    <xf numFmtId="44" fontId="0" fillId="0" borderId="0" xfId="0" applyNumberFormat="1" applyBorder="1"/>
    <xf numFmtId="44" fontId="0" fillId="0" borderId="8" xfId="0" applyNumberFormat="1" applyBorder="1"/>
    <xf numFmtId="44" fontId="0" fillId="0" borderId="8" xfId="1" applyFont="1" applyBorder="1"/>
    <xf numFmtId="0" fontId="2" fillId="0" borderId="9" xfId="0" applyFont="1" applyBorder="1"/>
    <xf numFmtId="0" fontId="2" fillId="0" borderId="4" xfId="0" applyFont="1" applyBorder="1"/>
    <xf numFmtId="44" fontId="2" fillId="0" borderId="5" xfId="0" applyNumberFormat="1" applyFont="1" applyBorder="1"/>
    <xf numFmtId="44" fontId="2" fillId="2" borderId="6" xfId="0" applyNumberFormat="1" applyFont="1" applyFill="1" applyBorder="1"/>
    <xf numFmtId="44" fontId="0" fillId="0" borderId="10" xfId="0" applyNumberFormat="1" applyBorder="1"/>
    <xf numFmtId="0" fontId="3" fillId="0" borderId="0" xfId="0" applyFont="1"/>
    <xf numFmtId="0" fontId="0" fillId="0" borderId="0" xfId="0" applyBorder="1" applyAlignment="1"/>
    <xf numFmtId="0" fontId="0" fillId="0" borderId="0" xfId="0"/>
    <xf numFmtId="0" fontId="3" fillId="0" borderId="2" xfId="0" applyFont="1" applyBorder="1"/>
    <xf numFmtId="0" fontId="4" fillId="0" borderId="0" xfId="0" applyFont="1"/>
    <xf numFmtId="44" fontId="0" fillId="0" borderId="0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809624</xdr:colOff>
      <xdr:row>20</xdr:row>
      <xdr:rowOff>19049</xdr:rowOff>
    </xdr:from>
    <xdr:to>
      <xdr:col>13</xdr:col>
      <xdr:colOff>923924</xdr:colOff>
      <xdr:row>29</xdr:row>
      <xdr:rowOff>28574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352799" y="3286124"/>
          <a:ext cx="9915525" cy="147637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800099</xdr:colOff>
      <xdr:row>36</xdr:row>
      <xdr:rowOff>38100</xdr:rowOff>
    </xdr:from>
    <xdr:to>
      <xdr:col>13</xdr:col>
      <xdr:colOff>914399</xdr:colOff>
      <xdr:row>45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3343274" y="5924550"/>
          <a:ext cx="9915525" cy="14287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9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0.7109375" customWidth="1"/>
    <col min="2" max="2" width="34.85546875" customWidth="1"/>
    <col min="3" max="6" width="12.28515625" bestFit="1" customWidth="1"/>
    <col min="7" max="7" width="14.85546875" customWidth="1"/>
    <col min="8" max="8" width="13.85546875" customWidth="1"/>
    <col min="9" max="9" width="14.140625" customWidth="1"/>
    <col min="10" max="10" width="13.85546875" customWidth="1"/>
    <col min="11" max="11" width="14.140625" customWidth="1"/>
    <col min="12" max="12" width="13.42578125" customWidth="1"/>
    <col min="13" max="13" width="13.5703125" customWidth="1"/>
    <col min="14" max="14" width="15.140625" customWidth="1"/>
    <col min="15" max="15" width="3.7109375" customWidth="1"/>
    <col min="16" max="16" width="15.42578125" customWidth="1"/>
  </cols>
  <sheetData>
    <row r="1" spans="2:16" ht="15.75" x14ac:dyDescent="0.25">
      <c r="B1" s="29" t="s">
        <v>8</v>
      </c>
    </row>
    <row r="3" spans="2:16" x14ac:dyDescent="0.2">
      <c r="B3" t="s">
        <v>14</v>
      </c>
      <c r="C3" s="1">
        <v>331000</v>
      </c>
      <c r="D3" s="27" t="s">
        <v>17</v>
      </c>
    </row>
    <row r="4" spans="2:16" x14ac:dyDescent="0.2">
      <c r="B4" t="s">
        <v>7</v>
      </c>
      <c r="C4" s="1">
        <v>547000</v>
      </c>
      <c r="D4" s="27" t="s">
        <v>15</v>
      </c>
    </row>
    <row r="5" spans="2:16" x14ac:dyDescent="0.2">
      <c r="C5" s="2"/>
      <c r="D5" s="25" t="s">
        <v>16</v>
      </c>
    </row>
    <row r="6" spans="2:16" x14ac:dyDescent="0.2">
      <c r="C6" s="3"/>
      <c r="D6" s="25"/>
    </row>
    <row r="7" spans="2:16" ht="13.5" thickBot="1" x14ac:dyDescent="0.25"/>
    <row r="8" spans="2:16" x14ac:dyDescent="0.2">
      <c r="B8" s="4" t="s">
        <v>19</v>
      </c>
      <c r="C8" s="5">
        <v>320000</v>
      </c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2:16" x14ac:dyDescent="0.2">
      <c r="B9" s="8" t="s">
        <v>18</v>
      </c>
      <c r="C9" s="9">
        <v>363750</v>
      </c>
      <c r="D9" s="10" t="s">
        <v>20</v>
      </c>
      <c r="F9" s="10"/>
      <c r="G9" s="10"/>
      <c r="H9" s="10"/>
      <c r="I9" s="10"/>
      <c r="J9" s="10"/>
      <c r="K9" s="10"/>
      <c r="L9" s="10"/>
      <c r="M9" s="10"/>
      <c r="N9" s="11"/>
    </row>
    <row r="10" spans="2:16" x14ac:dyDescent="0.2">
      <c r="B10" s="12"/>
      <c r="C10" s="10"/>
      <c r="D10" s="26"/>
      <c r="E10" s="26"/>
      <c r="F10" s="26"/>
      <c r="G10" s="26"/>
      <c r="H10" s="26"/>
      <c r="I10" s="10"/>
      <c r="J10" s="10"/>
      <c r="K10" s="10"/>
      <c r="L10" s="10"/>
      <c r="M10" s="10"/>
      <c r="N10" s="11"/>
    </row>
    <row r="11" spans="2:16" x14ac:dyDescent="0.2"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6" x14ac:dyDescent="0.2">
      <c r="B12" s="12"/>
      <c r="C12" s="13" t="s">
        <v>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2:16" x14ac:dyDescent="0.2">
      <c r="B13" s="12"/>
      <c r="C13" s="14">
        <v>42917</v>
      </c>
      <c r="D13" s="14">
        <v>42948</v>
      </c>
      <c r="E13" s="14">
        <v>42979</v>
      </c>
      <c r="F13" s="14">
        <v>43009</v>
      </c>
      <c r="G13" s="14">
        <v>43040</v>
      </c>
      <c r="H13" s="14">
        <v>43070</v>
      </c>
      <c r="I13" s="14">
        <v>43101</v>
      </c>
      <c r="J13" s="14">
        <v>43132</v>
      </c>
      <c r="K13" s="14">
        <v>43160</v>
      </c>
      <c r="L13" s="14">
        <v>43191</v>
      </c>
      <c r="M13" s="14">
        <v>43221</v>
      </c>
      <c r="N13" s="15">
        <v>43252</v>
      </c>
    </row>
    <row r="14" spans="2:16" x14ac:dyDescent="0.2">
      <c r="B14" s="12" t="s">
        <v>1</v>
      </c>
      <c r="C14" s="16">
        <f>C4</f>
        <v>547000</v>
      </c>
      <c r="D14" s="17">
        <f>C20</f>
        <v>704083.33333333326</v>
      </c>
      <c r="E14" s="17">
        <f>D20</f>
        <v>733666.66666666663</v>
      </c>
      <c r="F14" s="17">
        <f t="shared" ref="F14:N14" si="0">E20</f>
        <v>830750</v>
      </c>
      <c r="G14" s="17">
        <f t="shared" si="0"/>
        <v>804083.33333333337</v>
      </c>
      <c r="H14" s="17">
        <f t="shared" si="0"/>
        <v>777416.66666666674</v>
      </c>
      <c r="I14" s="17">
        <f t="shared" si="0"/>
        <v>750750.00000000012</v>
      </c>
      <c r="J14" s="17">
        <f t="shared" si="0"/>
        <v>724083.33333333349</v>
      </c>
      <c r="K14" s="17">
        <f t="shared" si="0"/>
        <v>697416.66666666686</v>
      </c>
      <c r="L14" s="17">
        <f t="shared" si="0"/>
        <v>670750.00000000023</v>
      </c>
      <c r="M14" s="17">
        <f t="shared" si="0"/>
        <v>644083.3333333336</v>
      </c>
      <c r="N14" s="18">
        <f t="shared" si="0"/>
        <v>617416.66666666698</v>
      </c>
    </row>
    <row r="15" spans="2:16" x14ac:dyDescent="0.2">
      <c r="B15" s="12" t="s">
        <v>2</v>
      </c>
      <c r="C15" s="17">
        <f>C8/12*-1</f>
        <v>-26666.666666666668</v>
      </c>
      <c r="D15" s="17">
        <f t="shared" ref="D15:N15" si="1">C15</f>
        <v>-26666.666666666668</v>
      </c>
      <c r="E15" s="17">
        <f t="shared" si="1"/>
        <v>-26666.666666666668</v>
      </c>
      <c r="F15" s="17">
        <f t="shared" si="1"/>
        <v>-26666.666666666668</v>
      </c>
      <c r="G15" s="17">
        <f t="shared" si="1"/>
        <v>-26666.666666666668</v>
      </c>
      <c r="H15" s="17">
        <f t="shared" si="1"/>
        <v>-26666.666666666668</v>
      </c>
      <c r="I15" s="17">
        <f t="shared" si="1"/>
        <v>-26666.666666666668</v>
      </c>
      <c r="J15" s="17">
        <f t="shared" si="1"/>
        <v>-26666.666666666668</v>
      </c>
      <c r="K15" s="17">
        <f t="shared" si="1"/>
        <v>-26666.666666666668</v>
      </c>
      <c r="L15" s="17">
        <f t="shared" si="1"/>
        <v>-26666.666666666668</v>
      </c>
      <c r="M15" s="17">
        <f t="shared" si="1"/>
        <v>-26666.666666666668</v>
      </c>
      <c r="N15" s="18">
        <f t="shared" si="1"/>
        <v>-26666.666666666668</v>
      </c>
    </row>
    <row r="16" spans="2:16" x14ac:dyDescent="0.2">
      <c r="B16" s="12" t="s">
        <v>3</v>
      </c>
      <c r="C16" s="9">
        <f>183750-11250</f>
        <v>172500</v>
      </c>
      <c r="D16" s="9">
        <v>56250</v>
      </c>
      <c r="E16" s="9">
        <v>123750</v>
      </c>
      <c r="F16" s="17"/>
      <c r="G16" s="10"/>
      <c r="H16" s="10"/>
      <c r="I16" s="10"/>
      <c r="J16" s="10"/>
      <c r="K16" s="10"/>
      <c r="L16" s="10"/>
      <c r="M16" s="10"/>
      <c r="N16" s="11"/>
      <c r="P16" s="2"/>
    </row>
    <row r="17" spans="2:16" x14ac:dyDescent="0.2">
      <c r="B17" s="12" t="s">
        <v>4</v>
      </c>
      <c r="C17" s="9">
        <v>11250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9"/>
      <c r="P17" s="2">
        <f>SUM(C16:N17)</f>
        <v>363750</v>
      </c>
    </row>
    <row r="18" spans="2:16" ht="13.5" thickBot="1" x14ac:dyDescent="0.25"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P18" s="2"/>
    </row>
    <row r="19" spans="2:16" x14ac:dyDescent="0.2"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P19" s="20" t="s">
        <v>5</v>
      </c>
    </row>
    <row r="20" spans="2:16" ht="13.5" thickBot="1" x14ac:dyDescent="0.25">
      <c r="B20" s="21" t="s">
        <v>6</v>
      </c>
      <c r="C20" s="22">
        <f>SUM(C14:C18)</f>
        <v>704083.33333333326</v>
      </c>
      <c r="D20" s="22">
        <f>SUM(D14:D18)</f>
        <v>733666.66666666663</v>
      </c>
      <c r="E20" s="22">
        <f t="shared" ref="E20:N20" si="2">SUM(E14:E18)</f>
        <v>830750</v>
      </c>
      <c r="F20" s="22">
        <f t="shared" si="2"/>
        <v>804083.33333333337</v>
      </c>
      <c r="G20" s="22">
        <f t="shared" si="2"/>
        <v>777416.66666666674</v>
      </c>
      <c r="H20" s="22">
        <f t="shared" si="2"/>
        <v>750750.00000000012</v>
      </c>
      <c r="I20" s="22">
        <f t="shared" si="2"/>
        <v>724083.33333333349</v>
      </c>
      <c r="J20" s="22">
        <f t="shared" si="2"/>
        <v>697416.66666666686</v>
      </c>
      <c r="K20" s="22">
        <f t="shared" si="2"/>
        <v>670750.00000000023</v>
      </c>
      <c r="L20" s="22">
        <f t="shared" si="2"/>
        <v>644083.3333333336</v>
      </c>
      <c r="M20" s="22">
        <f t="shared" si="2"/>
        <v>617416.66666666698</v>
      </c>
      <c r="N20" s="23">
        <f t="shared" si="2"/>
        <v>590750.00000000035</v>
      </c>
      <c r="P20" s="24">
        <f>AVERAGE(C20:N20)</f>
        <v>712104.16666666686</v>
      </c>
    </row>
    <row r="23" spans="2:16" ht="13.5" thickBot="1" x14ac:dyDescent="0.25"/>
    <row r="24" spans="2:16" x14ac:dyDescent="0.2">
      <c r="B24" s="4" t="s">
        <v>21</v>
      </c>
      <c r="C24" s="5">
        <f>345045-4000</f>
        <v>341045</v>
      </c>
      <c r="D24" s="28" t="s">
        <v>22</v>
      </c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2:16" x14ac:dyDescent="0.2">
      <c r="B25" s="8" t="s">
        <v>0</v>
      </c>
      <c r="C25" s="9">
        <v>356250</v>
      </c>
      <c r="D25" s="26"/>
      <c r="F25" s="10"/>
      <c r="G25" s="10"/>
      <c r="H25" s="10"/>
      <c r="I25" s="10"/>
      <c r="J25" s="10"/>
      <c r="K25" s="10"/>
      <c r="L25" s="10"/>
      <c r="M25" s="10"/>
      <c r="N25" s="11"/>
    </row>
    <row r="26" spans="2:16" x14ac:dyDescent="0.2">
      <c r="B26" s="12"/>
      <c r="C26" s="10" t="s">
        <v>23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</row>
    <row r="27" spans="2:16" x14ac:dyDescent="0.2"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</row>
    <row r="28" spans="2:16" x14ac:dyDescent="0.2">
      <c r="B28" s="12"/>
      <c r="C28" s="13" t="s">
        <v>10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</row>
    <row r="29" spans="2:16" x14ac:dyDescent="0.2">
      <c r="B29" s="12"/>
      <c r="C29" s="14">
        <v>43282</v>
      </c>
      <c r="D29" s="14">
        <v>43313</v>
      </c>
      <c r="E29" s="14">
        <v>43344</v>
      </c>
      <c r="F29" s="14">
        <v>43374</v>
      </c>
      <c r="G29" s="14">
        <v>43405</v>
      </c>
      <c r="H29" s="14">
        <v>43435</v>
      </c>
      <c r="I29" s="14">
        <v>43466</v>
      </c>
      <c r="J29" s="14">
        <v>43497</v>
      </c>
      <c r="K29" s="14">
        <v>43525</v>
      </c>
      <c r="L29" s="14">
        <v>43556</v>
      </c>
      <c r="M29" s="14">
        <v>43586</v>
      </c>
      <c r="N29" s="15">
        <v>43617</v>
      </c>
    </row>
    <row r="30" spans="2:16" x14ac:dyDescent="0.2">
      <c r="B30" s="12" t="s">
        <v>1</v>
      </c>
      <c r="C30" s="16">
        <v>582500</v>
      </c>
      <c r="D30" s="17">
        <f>C36</f>
        <v>666579.58333333337</v>
      </c>
      <c r="E30" s="17">
        <f>D36</f>
        <v>746909.16666666674</v>
      </c>
      <c r="F30" s="17">
        <f t="shared" ref="F30:N30" si="3">E36</f>
        <v>718488.75000000012</v>
      </c>
      <c r="G30" s="17">
        <f t="shared" si="3"/>
        <v>802568.33333333349</v>
      </c>
      <c r="H30" s="17">
        <f t="shared" si="3"/>
        <v>796647.91666666686</v>
      </c>
      <c r="I30" s="17">
        <f t="shared" si="3"/>
        <v>768227.50000000023</v>
      </c>
      <c r="J30" s="17">
        <f t="shared" si="3"/>
        <v>739807.0833333336</v>
      </c>
      <c r="K30" s="17">
        <f t="shared" si="3"/>
        <v>711386.66666666698</v>
      </c>
      <c r="L30" s="17">
        <f t="shared" si="3"/>
        <v>682966.25000000035</v>
      </c>
      <c r="M30" s="17">
        <f t="shared" si="3"/>
        <v>654545.83333333372</v>
      </c>
      <c r="N30" s="18">
        <f t="shared" si="3"/>
        <v>626125.41666666709</v>
      </c>
    </row>
    <row r="31" spans="2:16" x14ac:dyDescent="0.2">
      <c r="B31" s="12" t="s">
        <v>2</v>
      </c>
      <c r="C31" s="17">
        <f>C24/12*-1</f>
        <v>-28420.416666666668</v>
      </c>
      <c r="D31" s="17">
        <f t="shared" ref="D31:N31" si="4">C31</f>
        <v>-28420.416666666668</v>
      </c>
      <c r="E31" s="17">
        <f t="shared" si="4"/>
        <v>-28420.416666666668</v>
      </c>
      <c r="F31" s="17">
        <f t="shared" si="4"/>
        <v>-28420.416666666668</v>
      </c>
      <c r="G31" s="17">
        <f t="shared" si="4"/>
        <v>-28420.416666666668</v>
      </c>
      <c r="H31" s="17">
        <f t="shared" si="4"/>
        <v>-28420.416666666668</v>
      </c>
      <c r="I31" s="17">
        <f t="shared" si="4"/>
        <v>-28420.416666666668</v>
      </c>
      <c r="J31" s="17">
        <f t="shared" si="4"/>
        <v>-28420.416666666668</v>
      </c>
      <c r="K31" s="17">
        <f t="shared" si="4"/>
        <v>-28420.416666666668</v>
      </c>
      <c r="L31" s="17">
        <f t="shared" si="4"/>
        <v>-28420.416666666668</v>
      </c>
      <c r="M31" s="17">
        <f t="shared" si="4"/>
        <v>-28420.416666666668</v>
      </c>
      <c r="N31" s="18">
        <f t="shared" si="4"/>
        <v>-28420.416666666668</v>
      </c>
    </row>
    <row r="32" spans="2:16" x14ac:dyDescent="0.2">
      <c r="B32" s="12" t="s">
        <v>3</v>
      </c>
      <c r="C32" s="9">
        <v>112500</v>
      </c>
      <c r="D32" s="9">
        <v>108750</v>
      </c>
      <c r="E32" s="9"/>
      <c r="F32" s="17">
        <v>112500</v>
      </c>
      <c r="G32" s="30">
        <v>22500</v>
      </c>
      <c r="H32" s="10"/>
      <c r="I32" s="10"/>
      <c r="J32" s="10"/>
      <c r="K32" s="10"/>
      <c r="L32" s="10"/>
      <c r="M32" s="10"/>
      <c r="N32" s="11"/>
      <c r="P32" s="2"/>
    </row>
    <row r="33" spans="2:16" x14ac:dyDescent="0.2">
      <c r="B33" s="12" t="s">
        <v>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9"/>
      <c r="P33" s="2"/>
    </row>
    <row r="34" spans="2:16" ht="13.5" thickBot="1" x14ac:dyDescent="0.25">
      <c r="B34" s="1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P34" s="2"/>
    </row>
    <row r="35" spans="2:16" x14ac:dyDescent="0.2">
      <c r="B35" s="1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P35" s="20" t="str">
        <f>P19</f>
        <v>FY Monthly Avg.</v>
      </c>
    </row>
    <row r="36" spans="2:16" ht="13.5" thickBot="1" x14ac:dyDescent="0.25">
      <c r="B36" s="21" t="s">
        <v>6</v>
      </c>
      <c r="C36" s="22">
        <f>SUM(C30:C34)</f>
        <v>666579.58333333337</v>
      </c>
      <c r="D36" s="22">
        <f>SUM(D30:D34)</f>
        <v>746909.16666666674</v>
      </c>
      <c r="E36" s="22">
        <f t="shared" ref="E36:N36" si="5">SUM(E30:E34)</f>
        <v>718488.75000000012</v>
      </c>
      <c r="F36" s="22">
        <f t="shared" si="5"/>
        <v>802568.33333333349</v>
      </c>
      <c r="G36" s="22">
        <f t="shared" si="5"/>
        <v>796647.91666666686</v>
      </c>
      <c r="H36" s="22">
        <f t="shared" si="5"/>
        <v>768227.50000000023</v>
      </c>
      <c r="I36" s="22">
        <f t="shared" si="5"/>
        <v>739807.0833333336</v>
      </c>
      <c r="J36" s="22">
        <f t="shared" si="5"/>
        <v>711386.66666666698</v>
      </c>
      <c r="K36" s="22">
        <f t="shared" si="5"/>
        <v>682966.25000000035</v>
      </c>
      <c r="L36" s="22">
        <f t="shared" si="5"/>
        <v>654545.83333333372</v>
      </c>
      <c r="M36" s="22">
        <f t="shared" si="5"/>
        <v>626125.41666666709</v>
      </c>
      <c r="N36" s="23">
        <f t="shared" si="5"/>
        <v>597705.00000000047</v>
      </c>
      <c r="P36" s="24">
        <f>AVERAGE(C36:N36)</f>
        <v>709329.79166666698</v>
      </c>
    </row>
    <row r="39" spans="2:16" ht="13.5" thickBot="1" x14ac:dyDescent="0.25"/>
    <row r="40" spans="2:16" x14ac:dyDescent="0.2">
      <c r="B40" s="4" t="s">
        <v>24</v>
      </c>
      <c r="C40" s="5">
        <f>C24*1.03</f>
        <v>351276.35000000003</v>
      </c>
      <c r="D40" s="28" t="s">
        <v>12</v>
      </c>
      <c r="E40" s="6"/>
      <c r="F40" s="6"/>
      <c r="G40" s="6"/>
      <c r="H40" s="6"/>
      <c r="I40" s="6"/>
      <c r="J40" s="6"/>
      <c r="K40" s="6"/>
      <c r="L40" s="6"/>
      <c r="M40" s="6"/>
      <c r="N40" s="7"/>
    </row>
    <row r="41" spans="2:16" x14ac:dyDescent="0.2">
      <c r="B41" s="8" t="s">
        <v>0</v>
      </c>
      <c r="C41" s="9">
        <v>356250</v>
      </c>
      <c r="D41" s="26"/>
      <c r="F41" s="10"/>
      <c r="G41" s="10"/>
      <c r="H41" s="10"/>
      <c r="I41" s="10"/>
      <c r="J41" s="10"/>
      <c r="K41" s="10"/>
      <c r="L41" s="10"/>
      <c r="M41" s="10"/>
      <c r="N41" s="11"/>
    </row>
    <row r="42" spans="2:16" x14ac:dyDescent="0.2"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</row>
    <row r="43" spans="2:16" x14ac:dyDescent="0.2"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</row>
    <row r="44" spans="2:16" x14ac:dyDescent="0.2">
      <c r="B44" s="12"/>
      <c r="C44" s="13" t="s">
        <v>11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</row>
    <row r="45" spans="2:16" x14ac:dyDescent="0.2">
      <c r="B45" s="12"/>
      <c r="C45" s="14">
        <v>43647</v>
      </c>
      <c r="D45" s="14">
        <v>43678</v>
      </c>
      <c r="E45" s="14">
        <v>43709</v>
      </c>
      <c r="F45" s="14">
        <v>43739</v>
      </c>
      <c r="G45" s="14">
        <v>43770</v>
      </c>
      <c r="H45" s="14">
        <v>43800</v>
      </c>
      <c r="I45" s="14">
        <v>43831</v>
      </c>
      <c r="J45" s="14">
        <v>43862</v>
      </c>
      <c r="K45" s="14">
        <v>43891</v>
      </c>
      <c r="L45" s="14">
        <v>43922</v>
      </c>
      <c r="M45" s="14">
        <v>43952</v>
      </c>
      <c r="N45" s="15">
        <v>43983</v>
      </c>
    </row>
    <row r="46" spans="2:16" x14ac:dyDescent="0.2">
      <c r="B46" s="12" t="s">
        <v>1</v>
      </c>
      <c r="C46" s="16">
        <f>N36</f>
        <v>597705.00000000047</v>
      </c>
      <c r="D46" s="17">
        <f>C52</f>
        <v>680931.97083333379</v>
      </c>
      <c r="E46" s="17">
        <f>D52</f>
        <v>760408.94166666712</v>
      </c>
      <c r="F46" s="17">
        <f t="shared" ref="F46:N46" si="6">E52</f>
        <v>731135.91250000044</v>
      </c>
      <c r="G46" s="17">
        <f t="shared" si="6"/>
        <v>814362.88333333377</v>
      </c>
      <c r="H46" s="17">
        <f t="shared" si="6"/>
        <v>807589.85416666709</v>
      </c>
      <c r="I46" s="17">
        <f t="shared" si="6"/>
        <v>778316.82500000042</v>
      </c>
      <c r="J46" s="17">
        <f t="shared" si="6"/>
        <v>749043.79583333374</v>
      </c>
      <c r="K46" s="17">
        <f t="shared" si="6"/>
        <v>719770.76666666707</v>
      </c>
      <c r="L46" s="17">
        <f t="shared" si="6"/>
        <v>690497.7375000004</v>
      </c>
      <c r="M46" s="17">
        <f t="shared" si="6"/>
        <v>661224.70833333372</v>
      </c>
      <c r="N46" s="18">
        <f t="shared" si="6"/>
        <v>631951.67916666705</v>
      </c>
    </row>
    <row r="47" spans="2:16" x14ac:dyDescent="0.2">
      <c r="B47" s="12" t="s">
        <v>2</v>
      </c>
      <c r="C47" s="17">
        <f>C40/12*-1</f>
        <v>-29273.029166666671</v>
      </c>
      <c r="D47" s="17">
        <f t="shared" ref="D47:N47" si="7">C47</f>
        <v>-29273.029166666671</v>
      </c>
      <c r="E47" s="17">
        <f t="shared" si="7"/>
        <v>-29273.029166666671</v>
      </c>
      <c r="F47" s="17">
        <f t="shared" si="7"/>
        <v>-29273.029166666671</v>
      </c>
      <c r="G47" s="17">
        <f t="shared" si="7"/>
        <v>-29273.029166666671</v>
      </c>
      <c r="H47" s="17">
        <f t="shared" si="7"/>
        <v>-29273.029166666671</v>
      </c>
      <c r="I47" s="17">
        <f t="shared" si="7"/>
        <v>-29273.029166666671</v>
      </c>
      <c r="J47" s="17">
        <f t="shared" si="7"/>
        <v>-29273.029166666671</v>
      </c>
      <c r="K47" s="17">
        <f t="shared" si="7"/>
        <v>-29273.029166666671</v>
      </c>
      <c r="L47" s="17">
        <f t="shared" si="7"/>
        <v>-29273.029166666671</v>
      </c>
      <c r="M47" s="17">
        <f t="shared" si="7"/>
        <v>-29273.029166666671</v>
      </c>
      <c r="N47" s="18">
        <f t="shared" si="7"/>
        <v>-29273.029166666671</v>
      </c>
    </row>
    <row r="48" spans="2:16" x14ac:dyDescent="0.2">
      <c r="B48" s="12" t="s">
        <v>3</v>
      </c>
      <c r="C48" s="9">
        <v>112500</v>
      </c>
      <c r="D48" s="9">
        <v>108750</v>
      </c>
      <c r="E48" s="9"/>
      <c r="F48" s="17">
        <v>112500</v>
      </c>
      <c r="G48" s="30">
        <v>22500</v>
      </c>
      <c r="H48" s="10"/>
      <c r="I48" s="10"/>
      <c r="J48" s="10"/>
      <c r="K48" s="10"/>
      <c r="L48" s="10"/>
      <c r="M48" s="10"/>
      <c r="N48" s="11"/>
      <c r="P48" s="2"/>
    </row>
    <row r="49" spans="2:16" x14ac:dyDescent="0.2">
      <c r="B49" s="12" t="s">
        <v>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9"/>
      <c r="P49" s="2"/>
    </row>
    <row r="50" spans="2:16" ht="13.5" thickBot="1" x14ac:dyDescent="0.25">
      <c r="B50" s="1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P50" s="2"/>
    </row>
    <row r="51" spans="2:16" x14ac:dyDescent="0.2">
      <c r="B51" s="1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P51" s="20" t="str">
        <f>P35</f>
        <v>FY Monthly Avg.</v>
      </c>
    </row>
    <row r="52" spans="2:16" ht="13.5" thickBot="1" x14ac:dyDescent="0.25">
      <c r="B52" s="21" t="s">
        <v>6</v>
      </c>
      <c r="C52" s="22">
        <f>SUM(C46:C50)</f>
        <v>680931.97083333379</v>
      </c>
      <c r="D52" s="22">
        <f>SUM(D46:D50)</f>
        <v>760408.94166666712</v>
      </c>
      <c r="E52" s="22">
        <f t="shared" ref="E52:N52" si="8">SUM(E46:E50)</f>
        <v>731135.91250000044</v>
      </c>
      <c r="F52" s="22">
        <f t="shared" si="8"/>
        <v>814362.88333333377</v>
      </c>
      <c r="G52" s="22">
        <f t="shared" si="8"/>
        <v>807589.85416666709</v>
      </c>
      <c r="H52" s="22">
        <f t="shared" si="8"/>
        <v>778316.82500000042</v>
      </c>
      <c r="I52" s="22">
        <f t="shared" si="8"/>
        <v>749043.79583333374</v>
      </c>
      <c r="J52" s="22">
        <f t="shared" si="8"/>
        <v>719770.76666666707</v>
      </c>
      <c r="K52" s="22">
        <f t="shared" si="8"/>
        <v>690497.7375000004</v>
      </c>
      <c r="L52" s="22">
        <f t="shared" si="8"/>
        <v>661224.70833333372</v>
      </c>
      <c r="M52" s="22">
        <f t="shared" si="8"/>
        <v>631951.67916666705</v>
      </c>
      <c r="N52" s="23">
        <f t="shared" si="8"/>
        <v>602678.65000000037</v>
      </c>
      <c r="P52" s="24">
        <f>AVERAGE(C52:N52)</f>
        <v>718992.81041666714</v>
      </c>
    </row>
    <row r="54" spans="2:16" s="27" customFormat="1" x14ac:dyDescent="0.2"/>
    <row r="55" spans="2:16" ht="13.5" thickBot="1" x14ac:dyDescent="0.25"/>
    <row r="56" spans="2:16" s="27" customFormat="1" x14ac:dyDescent="0.2">
      <c r="B56" s="4" t="s">
        <v>25</v>
      </c>
      <c r="C56" s="5">
        <f>C41*1.03</f>
        <v>366937.5</v>
      </c>
      <c r="D56" s="28" t="s">
        <v>12</v>
      </c>
      <c r="E56" s="6"/>
      <c r="F56" s="6"/>
      <c r="G56" s="6"/>
      <c r="H56" s="6"/>
      <c r="I56" s="6"/>
      <c r="J56" s="6"/>
      <c r="K56" s="6"/>
      <c r="L56" s="6"/>
      <c r="M56" s="6"/>
      <c r="N56" s="7"/>
    </row>
    <row r="57" spans="2:16" s="27" customFormat="1" x14ac:dyDescent="0.2">
      <c r="B57" s="8" t="s">
        <v>0</v>
      </c>
      <c r="C57" s="9">
        <v>356250</v>
      </c>
      <c r="D57" s="26"/>
      <c r="F57" s="10"/>
      <c r="G57" s="10"/>
      <c r="H57" s="10"/>
      <c r="I57" s="10"/>
      <c r="J57" s="10"/>
      <c r="K57" s="10"/>
      <c r="L57" s="10"/>
      <c r="M57" s="10"/>
      <c r="N57" s="11"/>
    </row>
    <row r="58" spans="2:16" s="27" customFormat="1" x14ac:dyDescent="0.2">
      <c r="B58" s="1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</row>
    <row r="59" spans="2:16" s="27" customFormat="1" x14ac:dyDescent="0.2">
      <c r="B59" s="1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</row>
    <row r="60" spans="2:16" s="27" customFormat="1" x14ac:dyDescent="0.2">
      <c r="B60" s="12"/>
      <c r="C60" s="13" t="s">
        <v>13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</row>
    <row r="61" spans="2:16" s="27" customFormat="1" x14ac:dyDescent="0.2">
      <c r="B61" s="12"/>
      <c r="C61" s="14">
        <v>44013</v>
      </c>
      <c r="D61" s="14">
        <v>44044</v>
      </c>
      <c r="E61" s="14">
        <v>44075</v>
      </c>
      <c r="F61" s="14">
        <v>44105</v>
      </c>
      <c r="G61" s="14">
        <v>44136</v>
      </c>
      <c r="H61" s="14">
        <v>44166</v>
      </c>
      <c r="I61" s="14">
        <v>44197</v>
      </c>
      <c r="J61" s="14">
        <v>44228</v>
      </c>
      <c r="K61" s="14">
        <v>44256</v>
      </c>
      <c r="L61" s="14">
        <v>44287</v>
      </c>
      <c r="M61" s="14">
        <v>44317</v>
      </c>
      <c r="N61" s="14">
        <v>44348</v>
      </c>
    </row>
    <row r="62" spans="2:16" s="27" customFormat="1" x14ac:dyDescent="0.2">
      <c r="B62" s="12" t="s">
        <v>1</v>
      </c>
      <c r="C62" s="16">
        <f>N52</f>
        <v>602678.65000000037</v>
      </c>
      <c r="D62" s="17">
        <f>C68</f>
        <v>684600.52500000037</v>
      </c>
      <c r="E62" s="17">
        <f>D68</f>
        <v>762772.40000000037</v>
      </c>
      <c r="F62" s="17">
        <f t="shared" ref="F62" si="9">E68</f>
        <v>732194.27500000037</v>
      </c>
      <c r="G62" s="17">
        <f t="shared" ref="G62" si="10">F68</f>
        <v>814116.15000000037</v>
      </c>
      <c r="H62" s="17">
        <f t="shared" ref="H62" si="11">G68</f>
        <v>806038.02500000037</v>
      </c>
      <c r="I62" s="17">
        <f t="shared" ref="I62" si="12">H68</f>
        <v>775459.90000000037</v>
      </c>
      <c r="J62" s="17">
        <f t="shared" ref="J62" si="13">I68</f>
        <v>744881.77500000037</v>
      </c>
      <c r="K62" s="17">
        <f t="shared" ref="K62" si="14">J68</f>
        <v>714303.65000000037</v>
      </c>
      <c r="L62" s="17">
        <f t="shared" ref="L62" si="15">K68</f>
        <v>683725.52500000037</v>
      </c>
      <c r="M62" s="17">
        <f t="shared" ref="M62" si="16">L68</f>
        <v>653147.40000000037</v>
      </c>
      <c r="N62" s="18">
        <f t="shared" ref="N62" si="17">M68</f>
        <v>622569.27500000037</v>
      </c>
    </row>
    <row r="63" spans="2:16" s="27" customFormat="1" x14ac:dyDescent="0.2">
      <c r="B63" s="12" t="s">
        <v>2</v>
      </c>
      <c r="C63" s="17">
        <f>C56/12*-1</f>
        <v>-30578.125</v>
      </c>
      <c r="D63" s="17">
        <f t="shared" ref="D63" si="18">C63</f>
        <v>-30578.125</v>
      </c>
      <c r="E63" s="17">
        <f t="shared" ref="E63" si="19">D63</f>
        <v>-30578.125</v>
      </c>
      <c r="F63" s="17">
        <f t="shared" ref="F63" si="20">E63</f>
        <v>-30578.125</v>
      </c>
      <c r="G63" s="17">
        <f t="shared" ref="G63" si="21">F63</f>
        <v>-30578.125</v>
      </c>
      <c r="H63" s="17">
        <f t="shared" ref="H63" si="22">G63</f>
        <v>-30578.125</v>
      </c>
      <c r="I63" s="17">
        <f t="shared" ref="I63" si="23">H63</f>
        <v>-30578.125</v>
      </c>
      <c r="J63" s="17">
        <f t="shared" ref="J63" si="24">I63</f>
        <v>-30578.125</v>
      </c>
      <c r="K63" s="17">
        <f t="shared" ref="K63" si="25">J63</f>
        <v>-30578.125</v>
      </c>
      <c r="L63" s="17">
        <f t="shared" ref="L63" si="26">K63</f>
        <v>-30578.125</v>
      </c>
      <c r="M63" s="17">
        <f t="shared" ref="M63" si="27">L63</f>
        <v>-30578.125</v>
      </c>
      <c r="N63" s="18">
        <f t="shared" ref="N63" si="28">M63</f>
        <v>-30578.125</v>
      </c>
    </row>
    <row r="64" spans="2:16" s="27" customFormat="1" x14ac:dyDescent="0.2">
      <c r="B64" s="12" t="s">
        <v>3</v>
      </c>
      <c r="C64" s="9">
        <v>112500</v>
      </c>
      <c r="D64" s="9">
        <v>108750</v>
      </c>
      <c r="E64" s="9"/>
      <c r="F64" s="17">
        <v>112500</v>
      </c>
      <c r="G64" s="30">
        <v>22500</v>
      </c>
      <c r="H64" s="10"/>
      <c r="I64" s="10"/>
      <c r="J64" s="10"/>
      <c r="K64" s="10"/>
      <c r="L64" s="10"/>
      <c r="M64" s="10"/>
      <c r="N64" s="11"/>
      <c r="P64" s="2"/>
    </row>
    <row r="65" spans="2:16" s="27" customFormat="1" x14ac:dyDescent="0.2">
      <c r="B65" s="12" t="s">
        <v>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9"/>
      <c r="P65" s="2"/>
    </row>
    <row r="66" spans="2:16" s="27" customFormat="1" ht="13.5" thickBot="1" x14ac:dyDescent="0.25">
      <c r="B66" s="1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P66" s="2"/>
    </row>
    <row r="67" spans="2:16" s="27" customFormat="1" x14ac:dyDescent="0.2">
      <c r="B67" s="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P67" s="20">
        <f>P52</f>
        <v>718992.81041666714</v>
      </c>
    </row>
    <row r="68" spans="2:16" s="27" customFormat="1" ht="13.5" thickBot="1" x14ac:dyDescent="0.25">
      <c r="B68" s="21" t="s">
        <v>6</v>
      </c>
      <c r="C68" s="22">
        <f>SUM(C62:C66)</f>
        <v>684600.52500000037</v>
      </c>
      <c r="D68" s="22">
        <f>SUM(D62:D66)</f>
        <v>762772.40000000037</v>
      </c>
      <c r="E68" s="22">
        <f t="shared" ref="E68:N68" si="29">SUM(E62:E66)</f>
        <v>732194.27500000037</v>
      </c>
      <c r="F68" s="22">
        <f t="shared" si="29"/>
        <v>814116.15000000037</v>
      </c>
      <c r="G68" s="22">
        <f t="shared" si="29"/>
        <v>806038.02500000037</v>
      </c>
      <c r="H68" s="22">
        <f t="shared" si="29"/>
        <v>775459.90000000037</v>
      </c>
      <c r="I68" s="22">
        <f t="shared" si="29"/>
        <v>744881.77500000037</v>
      </c>
      <c r="J68" s="22">
        <f t="shared" si="29"/>
        <v>714303.65000000037</v>
      </c>
      <c r="K68" s="22">
        <f t="shared" si="29"/>
        <v>683725.52500000037</v>
      </c>
      <c r="L68" s="22">
        <f t="shared" si="29"/>
        <v>653147.40000000037</v>
      </c>
      <c r="M68" s="22">
        <f t="shared" si="29"/>
        <v>622569.27500000037</v>
      </c>
      <c r="N68" s="23">
        <f t="shared" si="29"/>
        <v>591991.15000000037</v>
      </c>
      <c r="P68" s="24">
        <f>AVERAGE(C68:N68)</f>
        <v>715483.33750000037</v>
      </c>
    </row>
    <row r="69" spans="2:16" s="27" customFormat="1" x14ac:dyDescent="0.2"/>
  </sheetData>
  <printOptions horizontalCentered="1" verticalCentered="1"/>
  <pageMargins left="0.5" right="0.5" top="1" bottom="1" header="0.5" footer="0.5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Dues Changes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Kellett</dc:creator>
  <cp:lastModifiedBy>Owner</cp:lastModifiedBy>
  <cp:lastPrinted>2016-04-13T12:19:49Z</cp:lastPrinted>
  <dcterms:created xsi:type="dcterms:W3CDTF">2014-11-17T21:24:39Z</dcterms:created>
  <dcterms:modified xsi:type="dcterms:W3CDTF">2019-03-04T17:43:56Z</dcterms:modified>
</cp:coreProperties>
</file>